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225" windowWidth="18195" windowHeight="7875"/>
  </bookViews>
  <sheets>
    <sheet name="Tistrup" sheetId="5" r:id="rId1"/>
  </sheets>
  <definedNames>
    <definedName name="_xlnm.Print_Area" localSheetId="0">Tistrup!$A$1:$H$53</definedName>
    <definedName name="_xlnm.Print_Titles" localSheetId="0">Tistrup!$2:$5</definedName>
  </definedNames>
  <calcPr calcId="145621"/>
</workbook>
</file>

<file path=xl/calcChain.xml><?xml version="1.0" encoding="utf-8"?>
<calcChain xmlns="http://schemas.openxmlformats.org/spreadsheetml/2006/main">
  <c r="F14" i="5" l="1"/>
  <c r="F13" i="5"/>
  <c r="D13" i="5"/>
  <c r="D14" i="5"/>
  <c r="F42" i="5" l="1"/>
  <c r="D42" i="5"/>
  <c r="F36" i="5"/>
  <c r="D36" i="5"/>
  <c r="F29" i="5"/>
  <c r="D29" i="5"/>
  <c r="F19" i="5"/>
  <c r="D19" i="5"/>
  <c r="F9" i="5"/>
  <c r="D9" i="5"/>
  <c r="F46" i="5" l="1"/>
  <c r="D46" i="5"/>
</calcChain>
</file>

<file path=xl/sharedStrings.xml><?xml version="1.0" encoding="utf-8"?>
<sst xmlns="http://schemas.openxmlformats.org/spreadsheetml/2006/main" count="38" uniqueCount="35">
  <si>
    <t>Boligarealet</t>
  </si>
  <si>
    <t>Servicearealet</t>
  </si>
  <si>
    <t>Grundudgifter</t>
  </si>
  <si>
    <t>Grundkøbesum</t>
  </si>
  <si>
    <t>Tilslutningsafgifter</t>
  </si>
  <si>
    <t>Grundudgifter i alt</t>
  </si>
  <si>
    <t>Entrepriseudgifter</t>
  </si>
  <si>
    <t>Entreprisesum</t>
  </si>
  <si>
    <t>Bygherreleverancer</t>
  </si>
  <si>
    <t>Afsat til udtørring</t>
  </si>
  <si>
    <t>Afsat til ekstraordinære vinterforanstaltninger</t>
  </si>
  <si>
    <t>Afsat til indeksering af entreprisesum udover fastprisperioden</t>
  </si>
  <si>
    <t>Afsat til mindre reguleringer og uforudsigelige udgifter</t>
  </si>
  <si>
    <t>Entrepriseudgifter i alt</t>
  </si>
  <si>
    <t>Omkostninger</t>
  </si>
  <si>
    <t>Al teknisk rådgivning</t>
  </si>
  <si>
    <t>Byggesagshonorar</t>
  </si>
  <si>
    <t>Udgifter til byggeadministration</t>
  </si>
  <si>
    <t>Byggelånsrenter</t>
  </si>
  <si>
    <t>Øvrige finansielle udgifter</t>
  </si>
  <si>
    <t>Omkostninger i alt</t>
  </si>
  <si>
    <t>Gebyrer til offentlige myndigheder</t>
  </si>
  <si>
    <t>Bidrag til Byggeskadefonden</t>
  </si>
  <si>
    <t>Statens promillegebyr</t>
  </si>
  <si>
    <t>Støttesagsgebyr til kommunen</t>
  </si>
  <si>
    <t>Byggetilladelser og andre gebyrer</t>
  </si>
  <si>
    <t>Gebyrer i alt</t>
  </si>
  <si>
    <t>Driftsresultat i byggeperioden</t>
  </si>
  <si>
    <t>Lejeindtægter i byggeperioden</t>
  </si>
  <si>
    <t>Driftsudgifter i byggeperioden</t>
  </si>
  <si>
    <t>Totaludgift
Ekskl. moms</t>
  </si>
  <si>
    <t>Totaludgift
Inkl. moms</t>
  </si>
  <si>
    <t>Ejendomsskatter, liggeomkostninger, revisorhonorar</t>
  </si>
  <si>
    <t>Samlet anskaffelsessum</t>
  </si>
  <si>
    <t>Afsatte 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</si>
</sst>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  <scheme val="minor"/>
    </font>
    <font>
      <b/>
      <sz val="12.5"/>
      <name val="Arial Black"/>
      <family val="2"/>
      <scheme val="major"/>
    </font>
    <font>
      <b/>
      <sz val="10"/>
      <name val="Arial Black"/>
      <family val="2"/>
      <scheme val="major"/>
    </font>
    <font>
      <b/>
      <sz val="18"/>
      <name val="Arial Black"/>
      <family val="2"/>
      <scheme val="major"/>
    </font>
    <font>
      <b/>
      <sz val="10"/>
      <color theme="1"/>
      <name val="Arial"/>
      <family val="2"/>
      <scheme val="minor"/>
    </font>
    <font>
      <b/>
      <sz val="10"/>
      <color indexed="8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0" fillId="0" borderId="0" xfId="0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19" xfId="0" applyBorder="1"/>
    <xf numFmtId="0" fontId="6" fillId="2" borderId="20" xfId="0" applyFont="1" applyFill="1" applyBorder="1" applyAlignment="1">
      <alignment vertical="center"/>
    </xf>
    <xf numFmtId="0" fontId="6" fillId="0" borderId="20" xfId="0" applyFont="1" applyBorder="1"/>
    <xf numFmtId="0" fontId="0" fillId="0" borderId="20" xfId="0" applyBorder="1" applyAlignment="1">
      <alignment vertical="top"/>
    </xf>
    <xf numFmtId="0" fontId="4" fillId="0" borderId="20" xfId="0" applyFont="1" applyBorder="1"/>
    <xf numFmtId="0" fontId="0" fillId="0" borderId="20" xfId="0" applyBorder="1" applyAlignment="1">
      <alignment horizontal="left" indent="1"/>
    </xf>
    <xf numFmtId="0" fontId="0" fillId="0" borderId="20" xfId="0" applyBorder="1"/>
    <xf numFmtId="0" fontId="0" fillId="0" borderId="20" xfId="0" applyFill="1" applyBorder="1" applyAlignment="1">
      <alignment horizontal="left" indent="1"/>
    </xf>
    <xf numFmtId="0" fontId="4" fillId="0" borderId="20" xfId="0" applyFont="1" applyFill="1" applyBorder="1"/>
    <xf numFmtId="0" fontId="4" fillId="0" borderId="20" xfId="0" applyFont="1" applyFill="1" applyBorder="1" applyAlignment="1">
      <alignment horizontal="left"/>
    </xf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/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" fillId="0" borderId="0" xfId="0" applyFont="1" applyBorder="1"/>
    <xf numFmtId="4" fontId="0" fillId="0" borderId="4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 applyAlignment="1">
      <alignment horizontal="right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right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top" wrapText="1"/>
    </xf>
    <xf numFmtId="4" fontId="0" fillId="0" borderId="9" xfId="0" applyNumberFormat="1" applyBorder="1" applyAlignment="1">
      <alignment vertical="top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/>
    <xf numFmtId="4" fontId="0" fillId="0" borderId="16" xfId="0" applyNumberFormat="1" applyBorder="1" applyAlignment="1">
      <alignment horizontal="right"/>
    </xf>
    <xf numFmtId="4" fontId="0" fillId="0" borderId="11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/>
    </xf>
    <xf numFmtId="4" fontId="0" fillId="0" borderId="26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/>
    </xf>
    <xf numFmtId="4" fontId="0" fillId="0" borderId="24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/>
    </xf>
    <xf numFmtId="4" fontId="0" fillId="0" borderId="7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/>
    <xf numFmtId="4" fontId="5" fillId="0" borderId="16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/>
    <xf numFmtId="4" fontId="5" fillId="0" borderId="17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0" fillId="0" borderId="5" xfId="0" applyNumberForma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0" fillId="0" borderId="8" xfId="0" applyNumberFormat="1" applyBorder="1" applyAlignment="1">
      <alignment horizontal="right" vertical="top" wrapText="1"/>
    </xf>
    <xf numFmtId="4" fontId="0" fillId="0" borderId="8" xfId="0" applyNumberForma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0" fillId="0" borderId="8" xfId="0" quotePrefix="1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top" wrapText="1"/>
    </xf>
    <xf numFmtId="4" fontId="0" fillId="0" borderId="9" xfId="0" applyNumberForma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0" borderId="7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9" xfId="0" applyNumberFormat="1" applyFont="1" applyBorder="1"/>
    <xf numFmtId="0" fontId="4" fillId="0" borderId="0" xfId="0" applyFont="1" applyBorder="1"/>
    <xf numFmtId="0" fontId="4" fillId="0" borderId="0" xfId="0" applyFont="1"/>
    <xf numFmtId="4" fontId="8" fillId="0" borderId="8" xfId="0" applyNumberFormat="1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22" xfId="0" applyNumberFormat="1" applyFont="1" applyFill="1" applyBorder="1" applyAlignment="1">
      <alignment horizontal="center" vertical="center"/>
    </xf>
    <xf numFmtId="4" fontId="7" fillId="2" borderId="20" xfId="0" applyNumberFormat="1" applyFont="1" applyFill="1" applyBorder="1" applyAlignment="1">
      <alignment horizontal="center" vertical="center"/>
    </xf>
    <xf numFmtId="4" fontId="7" fillId="2" borderId="23" xfId="0" applyNumberFormat="1" applyFont="1" applyFill="1" applyBorder="1" applyAlignment="1">
      <alignment horizontal="center" vertical="center"/>
    </xf>
  </cellXfs>
  <cellStyles count="6"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el" xfId="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Bascon">
  <a:themeElements>
    <a:clrScheme name="Bascon">
      <a:dk1>
        <a:sysClr val="windowText" lastClr="000000"/>
      </a:dk1>
      <a:lt1>
        <a:sysClr val="window" lastClr="FFFFFF"/>
      </a:lt1>
      <a:dk2>
        <a:srgbClr val="115889"/>
      </a:dk2>
      <a:lt2>
        <a:srgbClr val="C0E1F6"/>
      </a:lt2>
      <a:accent1>
        <a:srgbClr val="84C4F0"/>
      </a:accent1>
      <a:accent2>
        <a:srgbClr val="A8D6F2"/>
      </a:accent2>
      <a:accent3>
        <a:srgbClr val="623521"/>
      </a:accent3>
      <a:accent4>
        <a:srgbClr val="8D4C2F"/>
      </a:accent4>
      <a:accent5>
        <a:srgbClr val="D69D84"/>
      </a:accent5>
      <a:accent6>
        <a:srgbClr val="CA4F1C"/>
      </a:accent6>
      <a:hlink>
        <a:srgbClr val="005CB8"/>
      </a:hlink>
      <a:folHlink>
        <a:srgbClr val="622476"/>
      </a:folHlink>
    </a:clrScheme>
    <a:fontScheme name="Bascon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Layout" zoomScaleNormal="100" zoomScaleSheetLayoutView="115" workbookViewId="0">
      <selection activeCell="B35" sqref="B35"/>
    </sheetView>
  </sheetViews>
  <sheetFormatPr defaultColWidth="9" defaultRowHeight="12.75" x14ac:dyDescent="0.2"/>
  <cols>
    <col min="1" max="1" width="5.7109375" style="17" customWidth="1"/>
    <col min="2" max="2" width="70.7109375" style="1" customWidth="1"/>
    <col min="3" max="4" width="20.7109375" style="67" customWidth="1"/>
    <col min="5" max="7" width="20.7109375" style="69" customWidth="1"/>
    <col min="8" max="8" width="20.7109375" style="68" customWidth="1"/>
    <col min="9" max="9" width="20.7109375" style="1" customWidth="1"/>
  </cols>
  <sheetData>
    <row r="1" spans="1:9" x14ac:dyDescent="0.2">
      <c r="A1" s="20"/>
      <c r="B1" s="5"/>
      <c r="C1" s="32"/>
      <c r="D1" s="33"/>
      <c r="E1" s="77"/>
      <c r="F1" s="35"/>
      <c r="G1" s="70"/>
      <c r="H1" s="34"/>
      <c r="I1" s="26"/>
    </row>
    <row r="2" spans="1:9" s="4" customFormat="1" ht="28.35" customHeight="1" x14ac:dyDescent="0.2">
      <c r="A2" s="21"/>
      <c r="B2" s="6"/>
      <c r="C2" s="95" t="s">
        <v>0</v>
      </c>
      <c r="D2" s="96"/>
      <c r="E2" s="97"/>
      <c r="F2" s="98" t="s">
        <v>1</v>
      </c>
      <c r="G2" s="99"/>
      <c r="H2" s="100"/>
      <c r="I2" s="27"/>
    </row>
    <row r="3" spans="1:9" s="3" customFormat="1" ht="15.75" x14ac:dyDescent="0.25">
      <c r="A3" s="22"/>
      <c r="B3" s="7"/>
      <c r="C3" s="36"/>
      <c r="D3" s="37"/>
      <c r="E3" s="78"/>
      <c r="F3" s="39"/>
      <c r="G3" s="71"/>
      <c r="H3" s="38"/>
      <c r="I3" s="28"/>
    </row>
    <row r="4" spans="1:9" s="2" customFormat="1" ht="50.1" customHeight="1" x14ac:dyDescent="0.2">
      <c r="A4" s="18"/>
      <c r="B4" s="19"/>
      <c r="C4" s="40" t="s">
        <v>30</v>
      </c>
      <c r="D4" s="41" t="s">
        <v>31</v>
      </c>
      <c r="E4" s="79"/>
      <c r="F4" s="42" t="s">
        <v>30</v>
      </c>
      <c r="G4" s="41" t="s">
        <v>31</v>
      </c>
      <c r="H4" s="43"/>
      <c r="I4" s="29"/>
    </row>
    <row r="5" spans="1:9" s="2" customFormat="1" x14ac:dyDescent="0.2">
      <c r="A5" s="18"/>
      <c r="B5" s="8"/>
      <c r="C5" s="40"/>
      <c r="D5" s="44"/>
      <c r="E5" s="80"/>
      <c r="F5" s="45"/>
      <c r="G5" s="72"/>
      <c r="H5" s="46"/>
      <c r="I5" s="30"/>
    </row>
    <row r="6" spans="1:9" ht="15.6" customHeight="1" x14ac:dyDescent="0.2">
      <c r="A6" s="18">
        <v>1</v>
      </c>
      <c r="B6" s="9" t="s">
        <v>2</v>
      </c>
      <c r="C6" s="47"/>
      <c r="D6" s="48"/>
      <c r="E6" s="81"/>
      <c r="F6" s="50"/>
      <c r="G6" s="73"/>
      <c r="H6" s="49"/>
      <c r="I6" s="26"/>
    </row>
    <row r="7" spans="1:9" ht="15.6" customHeight="1" x14ac:dyDescent="0.2">
      <c r="A7" s="18">
        <v>2</v>
      </c>
      <c r="B7" s="10" t="s">
        <v>3</v>
      </c>
      <c r="C7" s="47"/>
      <c r="D7" s="92">
        <v>509098.12</v>
      </c>
      <c r="E7" s="81"/>
      <c r="F7" s="50">
        <v>135329.88</v>
      </c>
      <c r="G7" s="73"/>
      <c r="H7" s="49"/>
      <c r="I7" s="26"/>
    </row>
    <row r="8" spans="1:9" ht="15.6" customHeight="1" x14ac:dyDescent="0.2">
      <c r="A8" s="18">
        <v>3</v>
      </c>
      <c r="B8" s="10" t="s">
        <v>4</v>
      </c>
      <c r="C8" s="47"/>
      <c r="D8" s="51">
        <v>1057140.3400000001</v>
      </c>
      <c r="E8" s="81"/>
      <c r="F8" s="52">
        <v>209089.89</v>
      </c>
      <c r="G8" s="73"/>
      <c r="H8" s="49"/>
      <c r="I8" s="26"/>
    </row>
    <row r="9" spans="1:9" ht="15.6" customHeight="1" x14ac:dyDescent="0.2">
      <c r="A9" s="18">
        <v>4</v>
      </c>
      <c r="B9" s="9" t="s">
        <v>5</v>
      </c>
      <c r="C9" s="47"/>
      <c r="D9" s="53">
        <f>SUM(D7:D8)</f>
        <v>1566238.46</v>
      </c>
      <c r="E9" s="81"/>
      <c r="F9" s="54">
        <f>SUM(F7:F8)</f>
        <v>344419.77</v>
      </c>
      <c r="G9" s="73"/>
      <c r="H9" s="49"/>
      <c r="I9" s="26"/>
    </row>
    <row r="10" spans="1:9" ht="15.6" customHeight="1" x14ac:dyDescent="0.2">
      <c r="A10" s="18">
        <v>5</v>
      </c>
      <c r="B10" s="9"/>
      <c r="C10" s="47"/>
      <c r="D10" s="55"/>
      <c r="E10" s="81"/>
      <c r="F10" s="56"/>
      <c r="G10" s="73"/>
      <c r="H10" s="49"/>
      <c r="I10" s="26"/>
    </row>
    <row r="11" spans="1:9" ht="15.6" customHeight="1" x14ac:dyDescent="0.2">
      <c r="A11" s="18">
        <v>6</v>
      </c>
      <c r="B11" s="11"/>
      <c r="C11" s="47"/>
      <c r="D11" s="48"/>
      <c r="E11" s="81"/>
      <c r="F11" s="50"/>
      <c r="G11" s="73"/>
      <c r="H11" s="49"/>
      <c r="I11" s="26"/>
    </row>
    <row r="12" spans="1:9" ht="15.6" customHeight="1" x14ac:dyDescent="0.2">
      <c r="A12" s="18">
        <v>7</v>
      </c>
      <c r="B12" s="9" t="s">
        <v>6</v>
      </c>
      <c r="C12" s="47"/>
      <c r="D12" s="48"/>
      <c r="E12" s="81"/>
      <c r="F12" s="50"/>
      <c r="G12" s="73"/>
      <c r="H12" s="49"/>
      <c r="I12" s="26"/>
    </row>
    <row r="13" spans="1:9" ht="15.6" customHeight="1" x14ac:dyDescent="0.2">
      <c r="A13" s="18">
        <v>8</v>
      </c>
      <c r="B13" s="10" t="s">
        <v>7</v>
      </c>
      <c r="C13" s="47"/>
      <c r="D13" s="48">
        <f>27522777.55+5332.5</f>
        <v>27528110.050000001</v>
      </c>
      <c r="E13" s="81"/>
      <c r="F13" s="50">
        <f>5852945.09+9660</f>
        <v>5862605.0899999999</v>
      </c>
      <c r="G13" s="73"/>
      <c r="H13" s="49"/>
      <c r="I13" s="26"/>
    </row>
    <row r="14" spans="1:9" ht="15.6" customHeight="1" x14ac:dyDescent="0.2">
      <c r="A14" s="18">
        <v>9</v>
      </c>
      <c r="B14" s="10" t="s">
        <v>8</v>
      </c>
      <c r="C14" s="47"/>
      <c r="D14" s="48">
        <f xml:space="preserve"> 2922015.54 + 7307.5 + 23502.5 + 404.87 + 2913.13+45425</f>
        <v>3001568.54</v>
      </c>
      <c r="E14" s="81"/>
      <c r="F14" s="50">
        <f xml:space="preserve"> 1127872.82 + 1554 + 4998 + 86.1 + 619.5+1134+43140</f>
        <v>1179404.4200000002</v>
      </c>
      <c r="G14" s="76"/>
      <c r="H14" s="49"/>
      <c r="I14" s="26"/>
    </row>
    <row r="15" spans="1:9" ht="15.6" customHeight="1" x14ac:dyDescent="0.2">
      <c r="A15" s="18">
        <v>10</v>
      </c>
      <c r="B15" s="10" t="s">
        <v>9</v>
      </c>
      <c r="C15" s="47"/>
      <c r="D15" s="48">
        <v>198221.2</v>
      </c>
      <c r="E15" s="81"/>
      <c r="F15" s="50">
        <v>41005.39</v>
      </c>
      <c r="G15" s="73"/>
      <c r="H15" s="49"/>
      <c r="I15" s="26"/>
    </row>
    <row r="16" spans="1:9" ht="15.6" customHeight="1" x14ac:dyDescent="0.2">
      <c r="A16" s="18">
        <v>11</v>
      </c>
      <c r="B16" s="10" t="s">
        <v>10</v>
      </c>
      <c r="C16" s="47"/>
      <c r="D16" s="48"/>
      <c r="E16" s="81"/>
      <c r="F16" s="50"/>
      <c r="G16" s="73"/>
      <c r="H16" s="49"/>
      <c r="I16" s="26"/>
    </row>
    <row r="17" spans="1:9" ht="15.6" customHeight="1" x14ac:dyDescent="0.2">
      <c r="A17" s="18">
        <v>12</v>
      </c>
      <c r="B17" s="10" t="s">
        <v>11</v>
      </c>
      <c r="C17" s="47"/>
      <c r="D17" s="48"/>
      <c r="E17" s="81"/>
      <c r="F17" s="50"/>
      <c r="G17" s="73"/>
      <c r="H17" s="49"/>
      <c r="I17" s="26"/>
    </row>
    <row r="18" spans="1:9" ht="15.6" customHeight="1" x14ac:dyDescent="0.2">
      <c r="A18" s="18">
        <v>13</v>
      </c>
      <c r="B18" s="10" t="s">
        <v>12</v>
      </c>
      <c r="C18" s="47"/>
      <c r="D18" s="51">
        <v>203491.16</v>
      </c>
      <c r="E18" s="81"/>
      <c r="F18" s="52">
        <v>43274.07</v>
      </c>
      <c r="G18" s="73"/>
      <c r="H18" s="49"/>
      <c r="I18" s="26"/>
    </row>
    <row r="19" spans="1:9" ht="15.6" customHeight="1" x14ac:dyDescent="0.2">
      <c r="A19" s="18">
        <v>14</v>
      </c>
      <c r="B19" s="9" t="s">
        <v>13</v>
      </c>
      <c r="C19" s="47"/>
      <c r="D19" s="53">
        <f>SUM(D13:D18)</f>
        <v>30931390.949999999</v>
      </c>
      <c r="E19" s="81"/>
      <c r="F19" s="54">
        <f>SUM(F13:F18)</f>
        <v>7126288.9699999997</v>
      </c>
      <c r="G19" s="73"/>
      <c r="H19" s="49"/>
      <c r="I19" s="26"/>
    </row>
    <row r="20" spans="1:9" ht="15.6" customHeight="1" x14ac:dyDescent="0.2">
      <c r="A20" s="18">
        <v>15</v>
      </c>
      <c r="B20" s="9"/>
      <c r="C20" s="47"/>
      <c r="D20" s="55"/>
      <c r="E20" s="81"/>
      <c r="F20" s="56"/>
      <c r="G20" s="73"/>
      <c r="H20" s="49"/>
      <c r="I20" s="26"/>
    </row>
    <row r="21" spans="1:9" x14ac:dyDescent="0.2">
      <c r="A21" s="18">
        <v>16</v>
      </c>
      <c r="B21" s="11"/>
      <c r="C21" s="47"/>
      <c r="D21" s="48"/>
      <c r="E21" s="81"/>
      <c r="F21" s="50"/>
      <c r="G21" s="73"/>
      <c r="H21" s="49"/>
      <c r="I21" s="26"/>
    </row>
    <row r="22" spans="1:9" x14ac:dyDescent="0.2">
      <c r="A22" s="18">
        <v>17</v>
      </c>
      <c r="B22" s="9" t="s">
        <v>14</v>
      </c>
      <c r="C22" s="47"/>
      <c r="D22" s="48"/>
      <c r="E22" s="81"/>
      <c r="F22" s="50"/>
      <c r="G22" s="73"/>
      <c r="H22" s="49"/>
      <c r="I22" s="26"/>
    </row>
    <row r="23" spans="1:9" x14ac:dyDescent="0.2">
      <c r="A23" s="18">
        <v>18</v>
      </c>
      <c r="B23" s="10" t="s">
        <v>15</v>
      </c>
      <c r="C23" s="47"/>
      <c r="D23" s="48">
        <v>2255777.79</v>
      </c>
      <c r="E23" s="81"/>
      <c r="F23" s="57">
        <v>470008.99</v>
      </c>
      <c r="G23" s="73"/>
      <c r="H23" s="49"/>
      <c r="I23" s="26"/>
    </row>
    <row r="24" spans="1:9" x14ac:dyDescent="0.2">
      <c r="A24" s="18">
        <v>19</v>
      </c>
      <c r="B24" s="10" t="s">
        <v>16</v>
      </c>
      <c r="C24" s="47"/>
      <c r="D24" s="48">
        <v>789480</v>
      </c>
      <c r="E24" s="81"/>
      <c r="F24" s="50">
        <v>19731.22</v>
      </c>
      <c r="G24" s="73"/>
      <c r="H24" s="49"/>
      <c r="I24" s="26"/>
    </row>
    <row r="25" spans="1:9" x14ac:dyDescent="0.2">
      <c r="A25" s="18">
        <v>20</v>
      </c>
      <c r="B25" s="10" t="s">
        <v>17</v>
      </c>
      <c r="C25" s="47"/>
      <c r="D25" s="48">
        <v>88847.92</v>
      </c>
      <c r="E25" s="81"/>
      <c r="F25" s="50"/>
      <c r="G25" s="73"/>
      <c r="H25" s="49"/>
      <c r="I25" s="26"/>
    </row>
    <row r="26" spans="1:9" ht="15.6" customHeight="1" x14ac:dyDescent="0.2">
      <c r="A26" s="18">
        <v>21</v>
      </c>
      <c r="B26" s="10" t="s">
        <v>18</v>
      </c>
      <c r="C26" s="47"/>
      <c r="D26" s="48">
        <v>55190.98</v>
      </c>
      <c r="E26" s="81"/>
      <c r="F26" s="50"/>
      <c r="G26" s="73"/>
      <c r="H26" s="49"/>
      <c r="I26" s="26"/>
    </row>
    <row r="27" spans="1:9" ht="15.6" customHeight="1" x14ac:dyDescent="0.2">
      <c r="A27" s="18">
        <v>22</v>
      </c>
      <c r="B27" s="10" t="s">
        <v>32</v>
      </c>
      <c r="C27" s="47"/>
      <c r="D27" s="48">
        <v>27887</v>
      </c>
      <c r="E27" s="81"/>
      <c r="F27" s="50">
        <v>6153</v>
      </c>
      <c r="G27" s="73"/>
      <c r="H27" s="49"/>
      <c r="I27" s="26"/>
    </row>
    <row r="28" spans="1:9" ht="15.6" customHeight="1" x14ac:dyDescent="0.2">
      <c r="A28" s="18">
        <v>23</v>
      </c>
      <c r="B28" s="10" t="s">
        <v>19</v>
      </c>
      <c r="C28" s="47"/>
      <c r="D28" s="58"/>
      <c r="E28" s="81"/>
      <c r="F28" s="52"/>
      <c r="G28" s="73"/>
      <c r="H28" s="49"/>
      <c r="I28" s="26"/>
    </row>
    <row r="29" spans="1:9" ht="15.6" customHeight="1" x14ac:dyDescent="0.2">
      <c r="A29" s="18">
        <v>24</v>
      </c>
      <c r="B29" s="9" t="s">
        <v>20</v>
      </c>
      <c r="C29" s="47"/>
      <c r="D29" s="53">
        <f>SUM(D23:D28)</f>
        <v>3217183.69</v>
      </c>
      <c r="E29" s="81"/>
      <c r="F29" s="54">
        <f>SUM(F23:F28)</f>
        <v>495893.20999999996</v>
      </c>
      <c r="G29" s="73"/>
      <c r="H29" s="49"/>
      <c r="I29" s="26"/>
    </row>
    <row r="30" spans="1:9" ht="15" customHeight="1" x14ac:dyDescent="0.2">
      <c r="A30" s="18">
        <v>25</v>
      </c>
      <c r="B30" s="11"/>
      <c r="C30" s="47"/>
      <c r="D30" s="55"/>
      <c r="E30" s="81"/>
      <c r="F30" s="56"/>
      <c r="G30" s="73"/>
      <c r="H30" s="49"/>
      <c r="I30" s="26"/>
    </row>
    <row r="31" spans="1:9" ht="15.6" customHeight="1" x14ac:dyDescent="0.2">
      <c r="A31" s="18">
        <v>26</v>
      </c>
      <c r="B31" s="9" t="s">
        <v>21</v>
      </c>
      <c r="C31" s="47"/>
      <c r="D31" s="48"/>
      <c r="E31" s="81"/>
      <c r="F31" s="50"/>
      <c r="G31" s="73"/>
      <c r="H31" s="49"/>
      <c r="I31" s="26"/>
    </row>
    <row r="32" spans="1:9" x14ac:dyDescent="0.2">
      <c r="A32" s="18">
        <v>27</v>
      </c>
      <c r="B32" s="10" t="s">
        <v>22</v>
      </c>
      <c r="C32" s="47"/>
      <c r="D32" s="48">
        <v>390000</v>
      </c>
      <c r="E32" s="81"/>
      <c r="F32" s="50"/>
      <c r="G32" s="73"/>
      <c r="H32" s="49"/>
      <c r="I32" s="26"/>
    </row>
    <row r="33" spans="1:9" x14ac:dyDescent="0.2">
      <c r="A33" s="23">
        <v>28</v>
      </c>
      <c r="B33" s="10" t="s">
        <v>23</v>
      </c>
      <c r="C33" s="47"/>
      <c r="D33" s="48">
        <v>77239</v>
      </c>
      <c r="E33" s="81"/>
      <c r="F33" s="50">
        <v>22040</v>
      </c>
      <c r="G33" s="73"/>
      <c r="H33" s="49"/>
      <c r="I33" s="26"/>
    </row>
    <row r="34" spans="1:9" x14ac:dyDescent="0.2">
      <c r="A34" s="23">
        <v>29</v>
      </c>
      <c r="B34" s="12" t="s">
        <v>24</v>
      </c>
      <c r="C34" s="47"/>
      <c r="D34" s="48">
        <v>78948</v>
      </c>
      <c r="E34" s="81"/>
      <c r="F34" s="50">
        <v>17238</v>
      </c>
      <c r="G34" s="73"/>
      <c r="H34" s="49"/>
      <c r="I34" s="26"/>
    </row>
    <row r="35" spans="1:9" x14ac:dyDescent="0.2">
      <c r="A35" s="23">
        <v>30</v>
      </c>
      <c r="B35" s="12" t="s">
        <v>25</v>
      </c>
      <c r="C35" s="47"/>
      <c r="D35" s="58">
        <v>67532.56</v>
      </c>
      <c r="E35" s="81"/>
      <c r="F35" s="52">
        <v>17951.689999999999</v>
      </c>
      <c r="G35" s="73"/>
      <c r="H35" s="49"/>
      <c r="I35" s="26"/>
    </row>
    <row r="36" spans="1:9" x14ac:dyDescent="0.2">
      <c r="A36" s="23">
        <v>31</v>
      </c>
      <c r="B36" s="13" t="s">
        <v>26</v>
      </c>
      <c r="C36" s="47"/>
      <c r="D36" s="53">
        <f>SUM(D32:D35)</f>
        <v>613719.56000000006</v>
      </c>
      <c r="E36" s="81"/>
      <c r="F36" s="54">
        <f>SUM(F32:F35)</f>
        <v>57229.69</v>
      </c>
      <c r="G36" s="73"/>
      <c r="H36" s="49"/>
      <c r="I36" s="26"/>
    </row>
    <row r="37" spans="1:9" x14ac:dyDescent="0.2">
      <c r="A37" s="23">
        <v>32</v>
      </c>
      <c r="B37" s="13"/>
      <c r="C37" s="47"/>
      <c r="D37" s="55"/>
      <c r="E37" s="81"/>
      <c r="F37" s="56"/>
      <c r="G37" s="73"/>
      <c r="H37" s="49"/>
      <c r="I37" s="26"/>
    </row>
    <row r="38" spans="1:9" x14ac:dyDescent="0.2">
      <c r="A38" s="23">
        <v>33</v>
      </c>
      <c r="B38" s="11"/>
      <c r="C38" s="47"/>
      <c r="D38" s="48"/>
      <c r="E38" s="81"/>
      <c r="F38" s="50"/>
      <c r="G38" s="73"/>
      <c r="H38" s="49"/>
      <c r="I38" s="26"/>
    </row>
    <row r="39" spans="1:9" x14ac:dyDescent="0.2">
      <c r="A39" s="23">
        <v>34</v>
      </c>
      <c r="B39" s="14" t="s">
        <v>27</v>
      </c>
      <c r="C39" s="47"/>
      <c r="D39" s="48"/>
      <c r="E39" s="81"/>
      <c r="F39" s="50"/>
      <c r="G39" s="73"/>
      <c r="H39" s="49"/>
      <c r="I39" s="26"/>
    </row>
    <row r="40" spans="1:9" x14ac:dyDescent="0.2">
      <c r="A40" s="23">
        <v>35</v>
      </c>
      <c r="B40" s="10" t="s">
        <v>28</v>
      </c>
      <c r="C40" s="47"/>
      <c r="D40" s="48"/>
      <c r="E40" s="81"/>
      <c r="F40" s="50"/>
      <c r="G40" s="73"/>
      <c r="H40" s="49"/>
      <c r="I40" s="26"/>
    </row>
    <row r="41" spans="1:9" x14ac:dyDescent="0.2">
      <c r="A41" s="23">
        <v>36</v>
      </c>
      <c r="B41" s="10" t="s">
        <v>29</v>
      </c>
      <c r="C41" s="47"/>
      <c r="D41" s="58"/>
      <c r="E41" s="81"/>
      <c r="F41" s="52"/>
      <c r="G41" s="73"/>
      <c r="H41" s="49"/>
      <c r="I41" s="26"/>
    </row>
    <row r="42" spans="1:9" x14ac:dyDescent="0.2">
      <c r="A42" s="23">
        <v>37</v>
      </c>
      <c r="B42" s="13" t="s">
        <v>27</v>
      </c>
      <c r="C42" s="47"/>
      <c r="D42" s="53">
        <f>SUM(D40:D41)</f>
        <v>0</v>
      </c>
      <c r="E42" s="81"/>
      <c r="F42" s="54">
        <f>SUM(F40:F41)</f>
        <v>0</v>
      </c>
      <c r="G42" s="73"/>
      <c r="H42" s="49"/>
      <c r="I42" s="26"/>
    </row>
    <row r="43" spans="1:9" x14ac:dyDescent="0.2">
      <c r="A43" s="23">
        <v>38</v>
      </c>
      <c r="B43" s="13"/>
      <c r="C43" s="47"/>
      <c r="D43" s="55"/>
      <c r="E43" s="81"/>
      <c r="F43" s="56"/>
      <c r="G43" s="73"/>
      <c r="H43" s="49"/>
      <c r="I43" s="26"/>
    </row>
    <row r="44" spans="1:9" x14ac:dyDescent="0.2">
      <c r="A44" s="23">
        <v>39</v>
      </c>
      <c r="B44" s="11"/>
      <c r="C44" s="47"/>
      <c r="D44" s="48"/>
      <c r="E44" s="81"/>
      <c r="F44" s="50"/>
      <c r="G44" s="73"/>
      <c r="H44" s="49"/>
      <c r="I44" s="26"/>
    </row>
    <row r="45" spans="1:9" x14ac:dyDescent="0.2">
      <c r="A45" s="23">
        <v>40</v>
      </c>
      <c r="B45" s="9" t="s">
        <v>34</v>
      </c>
      <c r="C45" s="47"/>
      <c r="D45" s="48"/>
      <c r="E45" s="81"/>
      <c r="F45" s="50"/>
      <c r="G45" s="73"/>
      <c r="H45" s="49"/>
      <c r="I45" s="26"/>
    </row>
    <row r="46" spans="1:9" s="91" customFormat="1" ht="13.5" thickBot="1" x14ac:dyDescent="0.25">
      <c r="A46" s="93">
        <v>41</v>
      </c>
      <c r="B46" s="9" t="s">
        <v>33</v>
      </c>
      <c r="C46" s="84"/>
      <c r="D46" s="85">
        <f>SUM(D45+D42+D36+D29+D19+D9)</f>
        <v>36328532.660000004</v>
      </c>
      <c r="E46" s="86"/>
      <c r="F46" s="87">
        <f>SUM(F45+F42+F36+F29+F19+F9)</f>
        <v>8023831.6399999987</v>
      </c>
      <c r="G46" s="88"/>
      <c r="H46" s="89"/>
      <c r="I46" s="90"/>
    </row>
    <row r="47" spans="1:9" ht="13.5" thickTop="1" x14ac:dyDescent="0.2">
      <c r="A47" s="94">
        <v>42</v>
      </c>
      <c r="B47" s="11"/>
      <c r="C47" s="47"/>
      <c r="D47" s="55"/>
      <c r="E47" s="81"/>
      <c r="F47" s="56"/>
      <c r="G47" s="73"/>
      <c r="H47" s="49"/>
      <c r="I47" s="26"/>
    </row>
    <row r="48" spans="1:9" x14ac:dyDescent="0.2">
      <c r="A48" s="94">
        <v>43</v>
      </c>
      <c r="B48" s="11"/>
      <c r="C48" s="47"/>
      <c r="D48" s="48"/>
      <c r="E48" s="81"/>
      <c r="F48" s="50"/>
      <c r="G48" s="73"/>
      <c r="H48" s="49"/>
      <c r="I48" s="26"/>
    </row>
    <row r="49" spans="1:9" x14ac:dyDescent="0.2">
      <c r="A49" s="94">
        <v>45</v>
      </c>
      <c r="B49" s="11"/>
      <c r="C49" s="47"/>
      <c r="D49" s="48"/>
      <c r="E49" s="81"/>
      <c r="F49" s="50"/>
      <c r="G49" s="73"/>
      <c r="H49" s="49"/>
      <c r="I49" s="26"/>
    </row>
    <row r="50" spans="1:9" x14ac:dyDescent="0.2">
      <c r="A50" s="94">
        <v>46</v>
      </c>
      <c r="B50" s="11"/>
      <c r="C50" s="47"/>
      <c r="D50" s="48"/>
      <c r="E50" s="81"/>
      <c r="F50" s="50"/>
      <c r="G50" s="73"/>
      <c r="H50" s="49"/>
      <c r="I50" s="26"/>
    </row>
    <row r="51" spans="1:9" x14ac:dyDescent="0.2">
      <c r="A51" s="94">
        <v>47</v>
      </c>
      <c r="B51" s="11"/>
      <c r="C51" s="47"/>
      <c r="D51" s="48"/>
      <c r="E51" s="81"/>
      <c r="F51" s="50"/>
      <c r="G51" s="73"/>
      <c r="H51" s="49"/>
      <c r="I51" s="26"/>
    </row>
    <row r="52" spans="1:9" x14ac:dyDescent="0.2">
      <c r="A52" s="24"/>
      <c r="B52" s="15"/>
      <c r="C52" s="59"/>
      <c r="D52" s="60"/>
      <c r="E52" s="82"/>
      <c r="F52" s="62"/>
      <c r="G52" s="74"/>
      <c r="H52" s="61"/>
      <c r="I52" s="31"/>
    </row>
    <row r="53" spans="1:9" x14ac:dyDescent="0.2">
      <c r="A53" s="25"/>
      <c r="B53" s="16"/>
      <c r="C53" s="63"/>
      <c r="D53" s="64"/>
      <c r="E53" s="83"/>
      <c r="F53" s="66"/>
      <c r="G53" s="75"/>
      <c r="H53" s="65"/>
      <c r="I53" s="31"/>
    </row>
  </sheetData>
  <mergeCells count="2">
    <mergeCell ref="C2:E2"/>
    <mergeCell ref="F2:H2"/>
  </mergeCells>
  <pageMargins left="0.59055118110236227" right="0.39370078740157483" top="0.78740157480314965" bottom="0.78740157480314965" header="0.27559055118110237" footer="0.27559055118110237"/>
  <pageSetup paperSize="8" scale="85" fitToWidth="0" orientation="landscape" r:id="rId1"/>
  <headerFooter>
    <oddHeader>&amp;L&amp;11Varde Kommune
Byggeregnskab vedr. Tistrup Plejecenter, 08.07.2014&amp;R&amp;G</oddHeader>
    <oddFooter>&amp;L&amp;8&amp;F
&amp;A
&amp;D&amp;R&amp;8&amp;P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3</SortOrder>
    <MeetingStartDate xmlns="d08b57ff-b9b7-4581-975d-98f87b579a51">2014-10-07T16:00:00+00:00</MeetingStartDate>
    <EnclosureFileNumber xmlns="d08b57ff-b9b7-4581-975d-98f87b579a51">110118/14</EnclosureFileNumber>
    <AgendaId xmlns="d08b57ff-b9b7-4581-975d-98f87b579a51">3090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1657414</FusionId>
    <AgendaAccessLevelName xmlns="d08b57ff-b9b7-4581-975d-98f87b579a51">Åben</AgendaAccessLevelName>
    <UNC xmlns="d08b57ff-b9b7-4581-975d-98f87b579a51">1484899</UNC>
    <MeetingTitle xmlns="d08b57ff-b9b7-4581-975d-98f87b579a51">07-10-2014</MeetingTitle>
    <MeetingDateAndTime xmlns="d08b57ff-b9b7-4581-975d-98f87b579a51">07-10-2014 fra 18:00 - 21:30</MeetingDateAndTime>
    <MeetingEndDate xmlns="d08b57ff-b9b7-4581-975d-98f87b579a51">2014-10-07T19:30:00+00:00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5D0D0F80-EE13-4D27-8A1F-865C8934B0D9}"/>
</file>

<file path=customXml/itemProps2.xml><?xml version="1.0" encoding="utf-8"?>
<ds:datastoreItem xmlns:ds="http://schemas.openxmlformats.org/officeDocument/2006/customXml" ds:itemID="{35E0C5AC-B4BF-4CA3-A956-8847E9D7DB96}"/>
</file>

<file path=customXml/itemProps3.xml><?xml version="1.0" encoding="utf-8"?>
<ds:datastoreItem xmlns:ds="http://schemas.openxmlformats.org/officeDocument/2006/customXml" ds:itemID="{E213D463-EC39-4FD1-8DE2-E256E355D8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Tistrup</vt:lpstr>
      <vt:lpstr>Tistrup!Udskriftsområde</vt:lpstr>
      <vt:lpstr>Tistrup!Udskriftstitler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-07-10-2014 - Bilag 251.03 Endelig anlægsregnskab Tistrup Plejecenter</dc:title>
  <dc:creator>Lena Mosegaard Hauge</dc:creator>
  <cp:lastModifiedBy>Arnfred Bjerg</cp:lastModifiedBy>
  <cp:lastPrinted>2014-08-27T06:46:59Z</cp:lastPrinted>
  <dcterms:created xsi:type="dcterms:W3CDTF">2011-08-31T21:54:11Z</dcterms:created>
  <dcterms:modified xsi:type="dcterms:W3CDTF">2014-08-27T12:09:17Z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